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12120" activeTab="0"/>
  </bookViews>
  <sheets>
    <sheet name="Curve Fit" sheetId="1" r:id="rId1"/>
    <sheet name="Settings" sheetId="2" r:id="rId2"/>
    <sheet name="Sheet2" sheetId="3" r:id="rId3"/>
  </sheets>
  <definedNames>
    <definedName name="_xlfn.IFERROR" hidden="1">#NAME?</definedName>
    <definedName name="solver_adj" localSheetId="0" hidden="1">'Curve Fit'!$C$3:$C$4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'Curve Fit'!$C$5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Ed Remarque</author>
    <author>Ed</author>
  </authors>
  <commentList>
    <comment ref="B10" authorId="0">
      <text>
        <r>
          <rPr>
            <sz val="14"/>
            <rFont val="Arial"/>
            <family val="2"/>
          </rPr>
          <t>Enter your data here in the area with yellow background</t>
        </r>
      </text>
    </comment>
    <comment ref="C10" authorId="1">
      <text>
        <r>
          <rPr>
            <sz val="8"/>
            <rFont val="Tahoma"/>
            <family val="2"/>
          </rPr>
          <t>Enter the response here, response should be a number between 100 (%) and 0 (%).</t>
        </r>
      </text>
    </comment>
    <comment ref="E3" authorId="1">
      <text>
        <r>
          <rPr>
            <sz val="8"/>
            <rFont val="Tahoma"/>
            <family val="2"/>
          </rPr>
          <t xml:space="preserve">Mean square type can be straight or weighted, use both and then select best fitting alternative, based on graphic fit
</t>
        </r>
      </text>
    </comment>
    <comment ref="C3" authorId="1">
      <text>
        <r>
          <rPr>
            <sz val="8"/>
            <rFont val="Tahoma"/>
            <family val="2"/>
          </rPr>
          <t>Estimate for IC50 is found here.
Initial estimate entered and optimised by pressing button</t>
        </r>
      </text>
    </comment>
    <comment ref="C4" authorId="1">
      <text>
        <r>
          <rPr>
            <sz val="8"/>
            <rFont val="Tahoma"/>
            <family val="2"/>
          </rPr>
          <t>Estimate for slope is found here
Initial estimate entered and optimised by pressing button</t>
        </r>
      </text>
    </comment>
  </commentList>
</comments>
</file>

<file path=xl/sharedStrings.xml><?xml version="1.0" encoding="utf-8"?>
<sst xmlns="http://schemas.openxmlformats.org/spreadsheetml/2006/main" count="27" uniqueCount="23">
  <si>
    <t>slope</t>
  </si>
  <si>
    <t>Dose</t>
  </si>
  <si>
    <t>Response</t>
  </si>
  <si>
    <t>Predicted</t>
  </si>
  <si>
    <t>Diff sq</t>
  </si>
  <si>
    <t>Diffw Sq</t>
  </si>
  <si>
    <t>Mean Sq</t>
  </si>
  <si>
    <t>Straight</t>
  </si>
  <si>
    <t>Weighted</t>
  </si>
  <si>
    <t>Mean Square Type</t>
  </si>
  <si>
    <t>log(Resp_</t>
  </si>
  <si>
    <t>Log(Pred)</t>
  </si>
  <si>
    <t>R2 log</t>
  </si>
  <si>
    <t>R2 untrans</t>
  </si>
  <si>
    <t>Parameter</t>
  </si>
  <si>
    <t>Value</t>
  </si>
  <si>
    <t>Paste your data in columns b and c</t>
  </si>
  <si>
    <t>Select the type of mean square and then fit curve by pressing the optimise fit button</t>
  </si>
  <si>
    <t xml:space="preserve">In the case the fit does not work, </t>
  </si>
  <si>
    <t xml:space="preserve">in column c, use the graph as guidance to </t>
  </si>
  <si>
    <t>estimate the starting values</t>
  </si>
  <si>
    <t xml:space="preserve">Change the IC50 and slope values </t>
  </si>
  <si>
    <t>IC50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</si>
</sst>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/m/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name val="Verdana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Lucida Grand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sz val="9.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275"/>
          <c:w val="0.952"/>
          <c:h val="0.95375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'Curve Fit'!$B$10:$B$21</c:f>
              <c:numCache/>
            </c:numRef>
          </c:xVal>
          <c:yVal>
            <c:numRef>
              <c:f>'Curve Fit'!$C$10:$C$21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'Curve Fit'!$B$10:$B$21</c:f>
              <c:numCache/>
            </c:numRef>
          </c:xVal>
          <c:yVal>
            <c:numRef>
              <c:f>'Curve Fit'!$D$10:$D$21</c:f>
              <c:numCache/>
            </c:numRef>
          </c:yVal>
          <c:smooth val="1"/>
        </c:ser>
        <c:axId val="53172099"/>
        <c:axId val="8786844"/>
      </c:scatterChart>
      <c:valAx>
        <c:axId val="53172099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86844"/>
        <c:crosses val="autoZero"/>
        <c:crossBetween val="midCat"/>
        <c:dispUnits/>
      </c:valAx>
      <c:valAx>
        <c:axId val="8786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72099"/>
        <c:crossesAt val="0.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706"/>
          <c:w val="0.3147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123825</xdr:rowOff>
    </xdr:from>
    <xdr:to>
      <xdr:col>13</xdr:col>
      <xdr:colOff>114300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3200400" y="1238250"/>
        <a:ext cx="4838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urve_Fit"/>
  <dimension ref="B2:O49"/>
  <sheetViews>
    <sheetView showGridLines="0" tabSelected="1" zoomScalePageLayoutView="0" workbookViewId="0" topLeftCell="A1">
      <selection activeCell="A7" sqref="A7"/>
    </sheetView>
  </sheetViews>
  <sheetFormatPr defaultColWidth="8.8515625" defaultRowHeight="12.75"/>
  <cols>
    <col min="1" max="1" width="5.57421875" style="0" customWidth="1"/>
    <col min="2" max="2" width="12.140625" style="0" customWidth="1"/>
    <col min="3" max="3" width="11.00390625" style="0" customWidth="1"/>
    <col min="4" max="4" width="10.421875" style="0" bestFit="1" customWidth="1"/>
  </cols>
  <sheetData>
    <row r="2" spans="2:3" s="3" customFormat="1" ht="15">
      <c r="B2" s="4" t="s">
        <v>14</v>
      </c>
      <c r="C2" s="4" t="s">
        <v>15</v>
      </c>
    </row>
    <row r="3" spans="2:5" s="3" customFormat="1" ht="15">
      <c r="B3" s="5" t="s">
        <v>22</v>
      </c>
      <c r="C3" s="6">
        <v>1.2083562455887014</v>
      </c>
      <c r="E3" s="3" t="s">
        <v>9</v>
      </c>
    </row>
    <row r="4" spans="2:15" s="3" customFormat="1" ht="15">
      <c r="B4" s="5" t="s">
        <v>0</v>
      </c>
      <c r="C4" s="6">
        <v>1.3512862745691194</v>
      </c>
      <c r="O4" s="3" t="s">
        <v>16</v>
      </c>
    </row>
    <row r="5" spans="2:15" s="3" customFormat="1" ht="15">
      <c r="B5" s="5" t="s">
        <v>6</v>
      </c>
      <c r="C5" s="6">
        <f>IF(Settings!B5=1,SUM(Settings!B10:B21),SUM(Settings!C10:C21))</f>
        <v>0.9502243352679421</v>
      </c>
      <c r="O5" s="3" t="s">
        <v>17</v>
      </c>
    </row>
    <row r="6" spans="2:15" s="3" customFormat="1" ht="15">
      <c r="B6" s="5" t="s">
        <v>13</v>
      </c>
      <c r="C6" s="6">
        <f>CORREL(C10:C30,D10:D30)^2</f>
        <v>0.9743398086800854</v>
      </c>
      <c r="O6" s="3" t="s">
        <v>18</v>
      </c>
    </row>
    <row r="7" spans="2:15" s="3" customFormat="1" ht="15">
      <c r="B7" s="5" t="s">
        <v>12</v>
      </c>
      <c r="C7" s="6">
        <f>CORREL(Settings!D10:D13,Settings!E10:E13)^2</f>
        <v>0.9730211445048194</v>
      </c>
      <c r="O7" s="3" t="s">
        <v>21</v>
      </c>
    </row>
    <row r="8" s="3" customFormat="1" ht="15">
      <c r="O8" s="3" t="s">
        <v>19</v>
      </c>
    </row>
    <row r="9" spans="2:15" s="3" customFormat="1" ht="15">
      <c r="B9" s="4" t="s">
        <v>1</v>
      </c>
      <c r="C9" s="4" t="s">
        <v>2</v>
      </c>
      <c r="D9" s="4" t="s">
        <v>3</v>
      </c>
      <c r="O9" s="3" t="s">
        <v>20</v>
      </c>
    </row>
    <row r="10" spans="2:4" s="3" customFormat="1" ht="15">
      <c r="B10" s="7">
        <v>6</v>
      </c>
      <c r="C10" s="7">
        <v>96.03407796223958</v>
      </c>
      <c r="D10" s="8">
        <f>DoseResp(B10,$C$4,$C$3)</f>
        <v>89.7102265583239</v>
      </c>
    </row>
    <row r="11" spans="2:4" s="3" customFormat="1" ht="15">
      <c r="B11" s="7">
        <v>3</v>
      </c>
      <c r="C11" s="7">
        <v>77.19725545247395</v>
      </c>
      <c r="D11" s="8">
        <f>DoseResp(B11,$C$4,$C$3)</f>
        <v>77.36074206526916</v>
      </c>
    </row>
    <row r="12" spans="2:4" s="3" customFormat="1" ht="15">
      <c r="B12" s="7">
        <v>1.5</v>
      </c>
      <c r="C12" s="7">
        <v>52.500492095947266</v>
      </c>
      <c r="D12" s="8">
        <f>DoseResp(B12,$C$4,$C$3)</f>
        <v>57.252331143671164</v>
      </c>
    </row>
    <row r="13" spans="2:4" s="3" customFormat="1" ht="15">
      <c r="B13" s="7">
        <v>0.75</v>
      </c>
      <c r="C13" s="7">
        <v>36.36659495035807</v>
      </c>
      <c r="D13" s="8">
        <f>DoseResp(B13,$C$4,$C$3)</f>
        <v>34.42330482979896</v>
      </c>
    </row>
    <row r="14" spans="2:4" s="3" customFormat="1" ht="15">
      <c r="B14" s="7"/>
      <c r="C14" s="7"/>
      <c r="D14" s="8"/>
    </row>
    <row r="15" spans="2:4" s="3" customFormat="1" ht="15">
      <c r="B15" s="7"/>
      <c r="C15" s="7"/>
      <c r="D15" s="8"/>
    </row>
    <row r="16" spans="2:4" s="3" customFormat="1" ht="15">
      <c r="B16" s="7"/>
      <c r="C16" s="7"/>
      <c r="D16" s="8"/>
    </row>
    <row r="17" spans="2:4" s="3" customFormat="1" ht="15">
      <c r="B17" s="7"/>
      <c r="C17" s="7"/>
      <c r="D17" s="8"/>
    </row>
    <row r="18" spans="2:4" s="3" customFormat="1" ht="15">
      <c r="B18" s="7"/>
      <c r="C18" s="7"/>
      <c r="D18" s="8"/>
    </row>
    <row r="19" spans="2:4" s="3" customFormat="1" ht="15">
      <c r="B19" s="7"/>
      <c r="C19" s="7"/>
      <c r="D19" s="8"/>
    </row>
    <row r="20" spans="2:4" s="3" customFormat="1" ht="15">
      <c r="B20" s="7"/>
      <c r="C20" s="7"/>
      <c r="D20" s="8"/>
    </row>
    <row r="21" spans="2:4" s="3" customFormat="1" ht="15">
      <c r="B21" s="7"/>
      <c r="C21" s="7"/>
      <c r="D21" s="8"/>
    </row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7" spans="5:9" ht="12.75">
      <c r="E37" s="1"/>
      <c r="F37" s="1"/>
      <c r="G37" s="1"/>
      <c r="H37" s="1"/>
      <c r="I37" s="1"/>
    </row>
    <row r="38" spans="5:9" ht="12.75">
      <c r="E38" s="2"/>
      <c r="F38" s="2"/>
      <c r="G38" s="2"/>
      <c r="H38" s="2"/>
      <c r="I38" s="2"/>
    </row>
    <row r="39" spans="5:9" ht="12.75">
      <c r="E39" s="2"/>
      <c r="F39" s="2"/>
      <c r="G39" s="2"/>
      <c r="H39" s="2"/>
      <c r="I39" s="2"/>
    </row>
    <row r="40" spans="5:9" ht="12.75">
      <c r="E40" s="2"/>
      <c r="F40" s="2"/>
      <c r="G40" s="2"/>
      <c r="H40" s="2"/>
      <c r="I40" s="2"/>
    </row>
    <row r="41" spans="5:9" ht="12.75">
      <c r="E41" s="2"/>
      <c r="F41" s="2"/>
      <c r="G41" s="2"/>
      <c r="H41" s="2"/>
      <c r="I41" s="2"/>
    </row>
    <row r="42" spans="5:9" ht="12.75">
      <c r="E42" s="2"/>
      <c r="F42" s="2"/>
      <c r="G42" s="2"/>
      <c r="H42" s="2"/>
      <c r="I42" s="2"/>
    </row>
    <row r="43" spans="5:9" ht="12.75">
      <c r="E43" s="2"/>
      <c r="F43" s="2"/>
      <c r="G43" s="2"/>
      <c r="H43" s="2"/>
      <c r="I43" s="2"/>
    </row>
    <row r="44" spans="5:9" ht="12.75">
      <c r="E44" s="2"/>
      <c r="F44" s="2"/>
      <c r="G44" s="2"/>
      <c r="H44" s="2"/>
      <c r="I44" s="2"/>
    </row>
    <row r="45" spans="5:9" ht="12.75">
      <c r="E45" s="2"/>
      <c r="F45" s="2"/>
      <c r="G45" s="2"/>
      <c r="H45" s="2"/>
      <c r="I45" s="2"/>
    </row>
    <row r="46" spans="5:9" ht="12.75">
      <c r="E46" s="2"/>
      <c r="F46" s="2"/>
      <c r="G46" s="2"/>
      <c r="H46" s="2"/>
      <c r="I46" s="2"/>
    </row>
    <row r="47" spans="5:9" ht="12.75">
      <c r="E47" s="2"/>
      <c r="F47" s="2"/>
      <c r="G47" s="2"/>
      <c r="H47" s="2"/>
      <c r="I47" s="2"/>
    </row>
    <row r="48" spans="5:9" ht="12.75">
      <c r="E48" s="2"/>
      <c r="F48" s="2"/>
      <c r="G48" s="2"/>
      <c r="H48" s="2"/>
      <c r="I48" s="2"/>
    </row>
    <row r="49" spans="5:9" ht="12.75">
      <c r="E49" s="2"/>
      <c r="F49" s="2"/>
      <c r="G49" s="2"/>
      <c r="H49" s="2"/>
      <c r="I49" s="2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ettings"/>
  <dimension ref="B2:L21"/>
  <sheetViews>
    <sheetView zoomScalePageLayoutView="0" workbookViewId="0" topLeftCell="A1">
      <selection activeCell="B10" sqref="B10"/>
    </sheetView>
  </sheetViews>
  <sheetFormatPr defaultColWidth="8.8515625" defaultRowHeight="12.75"/>
  <sheetData>
    <row r="2" ht="12.75">
      <c r="B2" t="s">
        <v>7</v>
      </c>
    </row>
    <row r="3" ht="12.75">
      <c r="B3" t="s">
        <v>8</v>
      </c>
    </row>
    <row r="5" ht="12.75">
      <c r="B5">
        <v>2</v>
      </c>
    </row>
    <row r="9" spans="2:12" ht="12.75">
      <c r="B9" t="s">
        <v>4</v>
      </c>
      <c r="C9" t="s">
        <v>5</v>
      </c>
      <c r="D9" t="s">
        <v>10</v>
      </c>
      <c r="E9" t="s">
        <v>11</v>
      </c>
      <c r="I9" t="s">
        <v>4</v>
      </c>
      <c r="J9" t="s">
        <v>5</v>
      </c>
      <c r="K9" t="s">
        <v>10</v>
      </c>
      <c r="L9" t="s">
        <v>11</v>
      </c>
    </row>
    <row r="10" spans="2:12" ht="12.75">
      <c r="B10">
        <f>IF(ISERROR(I10),"",I10)</f>
        <v>39.99109657880635</v>
      </c>
      <c r="C10">
        <f aca="true" t="shared" si="0" ref="C10:E21">IF(ISERROR(J10),"",J10)</f>
        <v>0.4457808001722822</v>
      </c>
      <c r="D10">
        <f t="shared" si="0"/>
        <v>6.585474535961613</v>
      </c>
      <c r="E10">
        <f t="shared" si="0"/>
        <v>6.487200550087795</v>
      </c>
      <c r="I10">
        <f>('Curve Fit'!D10-'Curve Fit'!C10)^2</f>
        <v>39.99109657880635</v>
      </c>
      <c r="J10">
        <f>('Curve Fit'!D10-'Curve Fit'!C10)^2/'Curve Fit'!D10</f>
        <v>0.4457808001722822</v>
      </c>
      <c r="K10">
        <f>LOG('Curve Fit'!C10,2)</f>
        <v>6.585474535961613</v>
      </c>
      <c r="L10">
        <f>LOG('Curve Fit'!D10,2)</f>
        <v>6.487200550087795</v>
      </c>
    </row>
    <row r="11" spans="2:12" ht="12.75">
      <c r="B11">
        <f aca="true" t="shared" si="1" ref="B11:B21">IF(ISERROR(I11),"",I11)</f>
        <v>0.02672787256325119</v>
      </c>
      <c r="C11">
        <f t="shared" si="0"/>
        <v>0.0003454965897392881</v>
      </c>
      <c r="D11">
        <f t="shared" si="0"/>
        <v>6.270477652024629</v>
      </c>
      <c r="E11">
        <f t="shared" si="0"/>
        <v>6.273529728491533</v>
      </c>
      <c r="I11">
        <f>('Curve Fit'!D11-'Curve Fit'!C11)^2</f>
        <v>0.02672787256325119</v>
      </c>
      <c r="J11">
        <f>('Curve Fit'!D11-'Curve Fit'!C11)^2/'Curve Fit'!D11</f>
        <v>0.0003454965897392881</v>
      </c>
      <c r="K11">
        <f>LOG('Curve Fit'!C11,2)</f>
        <v>6.270477652024629</v>
      </c>
      <c r="L11">
        <f>LOG('Curve Fit'!D11,2)</f>
        <v>6.273529728491533</v>
      </c>
    </row>
    <row r="12" spans="2:12" ht="12.75">
      <c r="B12">
        <f t="shared" si="1"/>
        <v>22.579974335473562</v>
      </c>
      <c r="C12">
        <f t="shared" si="0"/>
        <v>0.3943939728639262</v>
      </c>
      <c r="D12">
        <f t="shared" si="0"/>
        <v>5.714259040352895</v>
      </c>
      <c r="E12">
        <f t="shared" si="0"/>
        <v>5.8392625315195605</v>
      </c>
      <c r="I12">
        <f>('Curve Fit'!D12-'Curve Fit'!C12)^2</f>
        <v>22.579974335473562</v>
      </c>
      <c r="J12">
        <f>('Curve Fit'!D12-'Curve Fit'!C12)^2/'Curve Fit'!D12</f>
        <v>0.3943939728639262</v>
      </c>
      <c r="K12">
        <f>LOG('Curve Fit'!C12,2)</f>
        <v>5.714259040352895</v>
      </c>
      <c r="L12">
        <f>LOG('Curve Fit'!D12,2)</f>
        <v>5.8392625315195605</v>
      </c>
    </row>
    <row r="13" spans="2:12" ht="12.75">
      <c r="B13">
        <f t="shared" si="1"/>
        <v>3.776376492662649</v>
      </c>
      <c r="C13">
        <f t="shared" si="0"/>
        <v>0.10970406564199443</v>
      </c>
      <c r="D13">
        <f t="shared" si="0"/>
        <v>5.1845419456683945</v>
      </c>
      <c r="E13">
        <f t="shared" si="0"/>
        <v>5.105313705707777</v>
      </c>
      <c r="I13">
        <f>('Curve Fit'!D13-'Curve Fit'!C13)^2</f>
        <v>3.776376492662649</v>
      </c>
      <c r="J13">
        <f>('Curve Fit'!D13-'Curve Fit'!C13)^2/'Curve Fit'!D13</f>
        <v>0.10970406564199443</v>
      </c>
      <c r="K13">
        <f>LOG('Curve Fit'!C13,2)</f>
        <v>5.1845419456683945</v>
      </c>
      <c r="L13">
        <f>LOG('Curve Fit'!D13,2)</f>
        <v>5.105313705707777</v>
      </c>
    </row>
    <row r="14" spans="2:12" ht="12.75">
      <c r="B14">
        <f t="shared" si="1"/>
        <v>0</v>
      </c>
      <c r="C14">
        <f t="shared" si="0"/>
      </c>
      <c r="D14">
        <f t="shared" si="0"/>
      </c>
      <c r="E14">
        <f t="shared" si="0"/>
      </c>
      <c r="I14">
        <f>('Curve Fit'!D14-'Curve Fit'!C14)^2</f>
        <v>0</v>
      </c>
      <c r="J14" t="e">
        <f>('Curve Fit'!D14-'Curve Fit'!C14)^2/'Curve Fit'!D14</f>
        <v>#DIV/0!</v>
      </c>
      <c r="K14" t="e">
        <f>LOG('Curve Fit'!C14,2)</f>
        <v>#NUM!</v>
      </c>
      <c r="L14" t="e">
        <f>LOG('Curve Fit'!D14,2)</f>
        <v>#NUM!</v>
      </c>
    </row>
    <row r="15" spans="2:12" ht="12.75">
      <c r="B15">
        <f t="shared" si="1"/>
        <v>0</v>
      </c>
      <c r="C15">
        <f t="shared" si="0"/>
      </c>
      <c r="D15">
        <f t="shared" si="0"/>
      </c>
      <c r="E15">
        <f t="shared" si="0"/>
      </c>
      <c r="I15">
        <f>('Curve Fit'!D15-'Curve Fit'!C15)^2</f>
        <v>0</v>
      </c>
      <c r="J15" t="e">
        <f>('Curve Fit'!D15-'Curve Fit'!C15)^2/'Curve Fit'!D15</f>
        <v>#DIV/0!</v>
      </c>
      <c r="K15" t="e">
        <f>LOG('Curve Fit'!C15,2)</f>
        <v>#NUM!</v>
      </c>
      <c r="L15" t="e">
        <f>LOG('Curve Fit'!D15,2)</f>
        <v>#NUM!</v>
      </c>
    </row>
    <row r="16" spans="2:12" ht="12.75">
      <c r="B16">
        <f t="shared" si="1"/>
        <v>0</v>
      </c>
      <c r="C16">
        <f t="shared" si="0"/>
      </c>
      <c r="D16">
        <f t="shared" si="0"/>
      </c>
      <c r="E16">
        <f t="shared" si="0"/>
      </c>
      <c r="I16">
        <f>('Curve Fit'!D16-'Curve Fit'!C16)^2</f>
        <v>0</v>
      </c>
      <c r="J16" t="e">
        <f>('Curve Fit'!D16-'Curve Fit'!C16)^2/'Curve Fit'!D16</f>
        <v>#DIV/0!</v>
      </c>
      <c r="K16" t="e">
        <f>LOG('Curve Fit'!C16,2)</f>
        <v>#NUM!</v>
      </c>
      <c r="L16" t="e">
        <f>LOG('Curve Fit'!D16,2)</f>
        <v>#NUM!</v>
      </c>
    </row>
    <row r="17" spans="2:12" ht="12.75">
      <c r="B17">
        <f t="shared" si="1"/>
        <v>0</v>
      </c>
      <c r="C17">
        <f t="shared" si="0"/>
      </c>
      <c r="D17">
        <f t="shared" si="0"/>
      </c>
      <c r="E17">
        <f t="shared" si="0"/>
      </c>
      <c r="I17">
        <f>('Curve Fit'!D17-'Curve Fit'!C17)^2</f>
        <v>0</v>
      </c>
      <c r="J17" t="e">
        <f>('Curve Fit'!D17-'Curve Fit'!C17)^2/'Curve Fit'!D17</f>
        <v>#DIV/0!</v>
      </c>
      <c r="K17" t="e">
        <f>LOG('Curve Fit'!C17,2)</f>
        <v>#NUM!</v>
      </c>
      <c r="L17" t="e">
        <f>LOG('Curve Fit'!D17,2)</f>
        <v>#NUM!</v>
      </c>
    </row>
    <row r="18" spans="2:12" ht="12.75">
      <c r="B18">
        <f t="shared" si="1"/>
        <v>0</v>
      </c>
      <c r="C18">
        <f t="shared" si="0"/>
      </c>
      <c r="D18">
        <f t="shared" si="0"/>
      </c>
      <c r="E18">
        <f t="shared" si="0"/>
      </c>
      <c r="I18">
        <f>('Curve Fit'!D18-'Curve Fit'!C18)^2</f>
        <v>0</v>
      </c>
      <c r="J18" t="e">
        <f>('Curve Fit'!D18-'Curve Fit'!C18)^2/'Curve Fit'!D18</f>
        <v>#DIV/0!</v>
      </c>
      <c r="K18" t="e">
        <f>LOG('Curve Fit'!C18,2)</f>
        <v>#NUM!</v>
      </c>
      <c r="L18" t="e">
        <f>LOG('Curve Fit'!D18,2)</f>
        <v>#NUM!</v>
      </c>
    </row>
    <row r="19" spans="2:12" ht="12.75">
      <c r="B19">
        <f t="shared" si="1"/>
        <v>0</v>
      </c>
      <c r="C19">
        <f t="shared" si="0"/>
      </c>
      <c r="D19">
        <f t="shared" si="0"/>
      </c>
      <c r="E19">
        <f t="shared" si="0"/>
      </c>
      <c r="I19">
        <f>('Curve Fit'!D19-'Curve Fit'!C19)^2</f>
        <v>0</v>
      </c>
      <c r="J19" t="e">
        <f>('Curve Fit'!D19-'Curve Fit'!C19)^2/'Curve Fit'!D19</f>
        <v>#DIV/0!</v>
      </c>
      <c r="K19" t="e">
        <f>LOG('Curve Fit'!C19,2)</f>
        <v>#NUM!</v>
      </c>
      <c r="L19" t="e">
        <f>LOG('Curve Fit'!D19,2)</f>
        <v>#NUM!</v>
      </c>
    </row>
    <row r="20" spans="2:12" ht="12.75">
      <c r="B20">
        <f t="shared" si="1"/>
        <v>0</v>
      </c>
      <c r="C20">
        <f t="shared" si="0"/>
      </c>
      <c r="D20">
        <f t="shared" si="0"/>
      </c>
      <c r="E20">
        <f t="shared" si="0"/>
      </c>
      <c r="I20">
        <f>('Curve Fit'!D20-'Curve Fit'!C20)^2</f>
        <v>0</v>
      </c>
      <c r="J20" t="e">
        <f>('Curve Fit'!D20-'Curve Fit'!C20)^2/'Curve Fit'!D20</f>
        <v>#DIV/0!</v>
      </c>
      <c r="K20" t="e">
        <f>LOG('Curve Fit'!C20,2)</f>
        <v>#NUM!</v>
      </c>
      <c r="L20" t="e">
        <f>LOG('Curve Fit'!D20,2)</f>
        <v>#NUM!</v>
      </c>
    </row>
    <row r="21" spans="2:12" ht="12.75">
      <c r="B21">
        <f t="shared" si="1"/>
        <v>0</v>
      </c>
      <c r="C21">
        <f t="shared" si="0"/>
      </c>
      <c r="D21">
        <f t="shared" si="0"/>
      </c>
      <c r="E21">
        <f t="shared" si="0"/>
      </c>
      <c r="I21">
        <f>('Curve Fit'!D21-'Curve Fit'!C21)^2</f>
        <v>0</v>
      </c>
      <c r="J21" t="e">
        <f>('Curve Fit'!D21-'Curve Fit'!C21)^2/'Curve Fit'!D21</f>
        <v>#DIV/0!</v>
      </c>
      <c r="K21" t="e">
        <f>LOG('Curve Fit'!C21,2)</f>
        <v>#NUM!</v>
      </c>
      <c r="L21" t="e">
        <f>LOG('Curve Fit'!D21,2)</f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G21" sqref="G2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Gerontrix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2008-09-03T18:52:02Z</dcterms:created>
  <dcterms:modified xsi:type="dcterms:W3CDTF">2011-11-18T12:45:59Z</dcterms:modified>
  <cp:category/>
  <cp:version/>
  <cp:contentType/>
  <cp:contentStatus/>
</cp:coreProperties>
</file>